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5480" windowHeight="7335" activeTab="1"/>
  </bookViews>
  <sheets>
    <sheet name="расчет стоимости обученияИДО" sheetId="5" r:id="rId1"/>
    <sheet name="курсы ИДО " sheetId="4" r:id="rId2"/>
    <sheet name="Лист1" sheetId="1" r:id="rId3"/>
    <sheet name="Лист2" sheetId="2" r:id="rId4"/>
    <sheet name="Лист3" sheetId="3" r:id="rId5"/>
  </sheets>
  <definedNames>
    <definedName name="_xlnm.Print_Area" localSheetId="1">'курсы ИДО '!$A$1:$E$64</definedName>
    <definedName name="_xlnm.Print_Area" localSheetId="0">'расчет стоимости обученияИДО'!$A$1:$E$60</definedName>
  </definedNames>
  <calcPr calcId="125725"/>
</workbook>
</file>

<file path=xl/calcChain.xml><?xml version="1.0" encoding="utf-8"?>
<calcChain xmlns="http://schemas.openxmlformats.org/spreadsheetml/2006/main">
  <c r="E31" i="4"/>
  <c r="E52" l="1"/>
  <c r="E45"/>
  <c r="E15"/>
  <c r="E14"/>
  <c r="E40" i="5"/>
  <c r="E37"/>
  <c r="E33"/>
  <c r="E36" s="1"/>
  <c r="E30" s="1"/>
  <c r="E29" s="1"/>
  <c r="E31"/>
  <c r="E26"/>
  <c r="E24"/>
  <c r="E22"/>
  <c r="E21"/>
  <c r="E18"/>
  <c r="E15"/>
  <c r="E14" s="1"/>
  <c r="E28" s="1"/>
  <c r="E50" i="4"/>
  <c r="E40"/>
  <c r="E35" s="1"/>
  <c r="E48" i="5"/>
  <c r="E39"/>
  <c r="E48" i="4" l="1"/>
  <c r="E44" s="1"/>
  <c r="E43" s="1"/>
  <c r="E18"/>
  <c r="E19"/>
  <c r="E21"/>
  <c r="E22"/>
  <c r="E23"/>
  <c r="E25"/>
  <c r="E20"/>
  <c r="E24"/>
  <c r="E26"/>
  <c r="E30" l="1"/>
  <c r="E29"/>
  <c r="E27" l="1"/>
  <c r="E28"/>
  <c r="E42" l="1"/>
  <c r="E55" s="1"/>
  <c r="E56" s="1"/>
  <c r="F56" l="1"/>
</calcChain>
</file>

<file path=xl/sharedStrings.xml><?xml version="1.0" encoding="utf-8"?>
<sst xmlns="http://schemas.openxmlformats.org/spreadsheetml/2006/main" count="169" uniqueCount="110">
  <si>
    <t>ф. ИДО</t>
  </si>
  <si>
    <t>УТВЕРЖДАЮ</t>
  </si>
  <si>
    <t>Ректор ФГБОУ ВО "БГПУ им.М.Акмуллы"</t>
  </si>
  <si>
    <t>____________________Р.М.Асадуллин</t>
  </si>
  <si>
    <t xml:space="preserve">Смета доходов и расходов </t>
  </si>
  <si>
    <t>наименование курсов</t>
  </si>
  <si>
    <t>срок</t>
  </si>
  <si>
    <t>Доходы</t>
  </si>
  <si>
    <t>руб.</t>
  </si>
  <si>
    <t>№ п/п</t>
  </si>
  <si>
    <t>Наименование</t>
  </si>
  <si>
    <t>Кол-во слуш-ей</t>
  </si>
  <si>
    <t>Стоимость обучения</t>
  </si>
  <si>
    <t>Сумма</t>
  </si>
  <si>
    <t>Всего</t>
  </si>
  <si>
    <t>Расходы</t>
  </si>
  <si>
    <t>Статьи расходов</t>
  </si>
  <si>
    <t>КОСГУ</t>
  </si>
  <si>
    <t>КВР</t>
  </si>
  <si>
    <t>1.</t>
  </si>
  <si>
    <t>текущее содержание ИДО (10%)</t>
  </si>
  <si>
    <t>2.</t>
  </si>
  <si>
    <t>услуги связи, интернет (1%)</t>
  </si>
  <si>
    <t>3.</t>
  </si>
  <si>
    <t>коммунальные услуги (8%)</t>
  </si>
  <si>
    <t>4.</t>
  </si>
  <si>
    <t>расходы на содержание имущества (5%)</t>
  </si>
  <si>
    <t>5.</t>
  </si>
  <si>
    <t>амортизация основных средств (2%)</t>
  </si>
  <si>
    <t>6.</t>
  </si>
  <si>
    <t>расходы на текущий ремонт зданий и сооружений (2%)</t>
  </si>
  <si>
    <t>7.</t>
  </si>
  <si>
    <t>затраты на приобретение расходных материалов (2%)</t>
  </si>
  <si>
    <t>Заработная плата</t>
  </si>
  <si>
    <t>административно-управленческий персонал</t>
  </si>
  <si>
    <t>кол-во работников*зарплата=сумма</t>
  </si>
  <si>
    <t>кол-во часов*стоимость 1 часа=сумма</t>
  </si>
  <si>
    <t>профессорско-преподавательский состав</t>
  </si>
  <si>
    <t>Прочие выплаты, в т.ч</t>
  </si>
  <si>
    <t>2.1.</t>
  </si>
  <si>
    <t>Оплата проезда при служебных командировках</t>
  </si>
  <si>
    <t>наименование расходов,  кол-во*размер выплаты=сумма</t>
  </si>
  <si>
    <t>2.2.</t>
  </si>
  <si>
    <t>Найм жилья при служебных командировках</t>
  </si>
  <si>
    <t>наименование расходов,  кол-во суток*размер выплаты=сумма</t>
  </si>
  <si>
    <t>2.3.</t>
  </si>
  <si>
    <t>Суточные при служебных командировках</t>
  </si>
  <si>
    <t>наименование расходов,  кол-во дней*размер выплаты=сумма</t>
  </si>
  <si>
    <t>Начисления на оплату труда (30,2%)</t>
  </si>
  <si>
    <t>Прочая закупка товаров, работ и услуг для обеспечения государственных нужд, в т.ч.</t>
  </si>
  <si>
    <t>4.1.</t>
  </si>
  <si>
    <t>Прочие услуги, в т.ч.</t>
  </si>
  <si>
    <t>4.1.1.</t>
  </si>
  <si>
    <t>Оплата труда по договорам гражданско-правового характера физическим лицам, не состоящим в штате вуза:</t>
  </si>
  <si>
    <t>4.1.2.</t>
  </si>
  <si>
    <t>4.2.</t>
  </si>
  <si>
    <t>Увеличение стоимости основных средств, в т.ч.</t>
  </si>
  <si>
    <t>наименование ОС,  кол-во*цена=сумма</t>
  </si>
  <si>
    <t>4.3.</t>
  </si>
  <si>
    <t>Увеличение стоимости материальных запасов, в т.ч.</t>
  </si>
  <si>
    <t>наименование МЗ,  кол-во*цена=сумма</t>
  </si>
  <si>
    <t>Итого расходы курсов</t>
  </si>
  <si>
    <t>Проректор по учебной работе</t>
  </si>
  <si>
    <t>А.Ф.Мустаев</t>
  </si>
  <si>
    <t xml:space="preserve">Директор ИДО </t>
  </si>
  <si>
    <t>Г.И.Калимуллина</t>
  </si>
  <si>
    <t>Начальник ФЭУ-главный бухгалтер</t>
  </si>
  <si>
    <t>С.Ф.Алимбекова</t>
  </si>
  <si>
    <t>Начальник ПФО</t>
  </si>
  <si>
    <t>Ф.Ш.Альмухаметова</t>
  </si>
  <si>
    <t xml:space="preserve"> </t>
  </si>
  <si>
    <t>Руководитель курсов</t>
  </si>
  <si>
    <t>"____" ______________201__ год</t>
  </si>
  <si>
    <t>Расчет стоимости обучения 1 слушателя</t>
  </si>
  <si>
    <t>___________________________________________________</t>
  </si>
  <si>
    <t>___________________________________</t>
  </si>
  <si>
    <r>
      <t>Начисления на оплату труда (</t>
    </r>
    <r>
      <rPr>
        <b/>
        <sz val="12"/>
        <color indexed="10"/>
        <rFont val="Times New Roman"/>
        <family val="1"/>
      </rPr>
      <t>27,1</t>
    </r>
    <r>
      <rPr>
        <b/>
        <sz val="12"/>
        <rFont val="Times New Roman"/>
        <family val="1"/>
      </rPr>
      <t>% от оплаты труда по договорам)</t>
    </r>
  </si>
  <si>
    <t>Увеличение стоимости основных средств</t>
  </si>
  <si>
    <t>Увеличение стоимости материальных запасов</t>
  </si>
  <si>
    <t>Накладные расходы, в т.ч.</t>
  </si>
  <si>
    <t>Планируемое количество слушателей</t>
  </si>
  <si>
    <t>Стоимость обучения 1 слушателя</t>
  </si>
  <si>
    <t>4.1.3</t>
  </si>
  <si>
    <t>Расходы университета (20%)</t>
  </si>
  <si>
    <t>Расходы курсов (80%)</t>
  </si>
  <si>
    <t>коммунальные услуги (3%)</t>
  </si>
  <si>
    <t>расходы на текущий ремонт зданий и сооружений (1%)</t>
  </si>
  <si>
    <t>затраты на приобретение расходных материалов (1%)</t>
  </si>
  <si>
    <t>амортизация основных средств (1%)</t>
  </si>
  <si>
    <t>расходы на содержание имущества (3%)</t>
  </si>
  <si>
    <t>____________________А.Ф. Мустаев</t>
  </si>
  <si>
    <t>Главный бухгалтер</t>
  </si>
  <si>
    <t>Начальник ОП и ЭА</t>
  </si>
  <si>
    <t>Руководитель программы*зарплата=сумма</t>
  </si>
  <si>
    <t>Методист программы*зарплата=сумма</t>
  </si>
  <si>
    <t>наименоание программы</t>
  </si>
  <si>
    <t xml:space="preserve">ДОП "Подготовка к теоретическому туру Всероссийской олимпиады школьников по Биологии", 72 часа </t>
  </si>
  <si>
    <t xml:space="preserve">                          с "26" октября 2019 г. по "14" декабря 2019 г.</t>
  </si>
  <si>
    <t>Г.Ф. Галикеева</t>
  </si>
  <si>
    <t>кол-во часов*зарплата=сумма</t>
  </si>
  <si>
    <t xml:space="preserve">Оплата прочих услуг </t>
  </si>
  <si>
    <t>4.4.</t>
  </si>
  <si>
    <t>Приобретение бланков строгой отчетности</t>
  </si>
  <si>
    <t>"____" ______________20___год</t>
  </si>
  <si>
    <t>текущее содержание ИНПО (10%)</t>
  </si>
  <si>
    <t>Начисления на оплату труда (30% от оплаты труда по договорам)</t>
  </si>
  <si>
    <t>Директор ИНПО</t>
  </si>
  <si>
    <t>Р.Р. Ишмияров</t>
  </si>
  <si>
    <t>А.И. Якупова</t>
  </si>
  <si>
    <t>Первый проректор по стратегическому развитию ФГБОУ ВО "БГПУ им.М.Акмуллы"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</si>
</sst>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2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/>
    <xf numFmtId="0" fontId="3" fillId="0" borderId="0" xfId="1" applyFont="1" applyAlignment="1">
      <alignment horizontal="right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6" fillId="0" borderId="0" xfId="1" applyFont="1" applyBorder="1" applyAlignment="1">
      <alignment wrapText="1"/>
    </xf>
    <xf numFmtId="0" fontId="8" fillId="0" borderId="0" xfId="1" applyFont="1" applyBorder="1" applyAlignment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49" fontId="2" fillId="0" borderId="2" xfId="1" applyNumberFormat="1" applyFont="1" applyBorder="1" applyAlignment="1">
      <alignment horizontal="center" vertical="center"/>
    </xf>
    <xf numFmtId="0" fontId="2" fillId="0" borderId="1" xfId="1" applyFont="1" applyBorder="1"/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vertical="center" wrapText="1"/>
    </xf>
    <xf numFmtId="0" fontId="2" fillId="0" borderId="3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2" fillId="0" borderId="3" xfId="1" applyFont="1" applyBorder="1" applyAlignment="1"/>
    <xf numFmtId="0" fontId="3" fillId="0" borderId="3" xfId="1" applyFont="1" applyBorder="1" applyAlignment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3" fontId="3" fillId="0" borderId="5" xfId="1" applyNumberFormat="1" applyFont="1" applyBorder="1" applyAlignment="1">
      <alignment horizontal="center"/>
    </xf>
    <xf numFmtId="0" fontId="3" fillId="0" borderId="3" xfId="1" applyFont="1" applyBorder="1" applyAlignment="1">
      <alignment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0" xfId="1" applyFont="1" applyBorder="1"/>
    <xf numFmtId="49" fontId="2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0" fontId="2" fillId="0" borderId="1" xfId="1" applyFont="1" applyBorder="1" applyAlignment="1"/>
    <xf numFmtId="3" fontId="3" fillId="0" borderId="0" xfId="1" applyNumberFormat="1" applyFont="1" applyBorder="1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/>
    <xf numFmtId="0" fontId="2" fillId="0" borderId="0" xfId="1" applyFont="1" applyBorder="1" applyAlignment="1"/>
    <xf numFmtId="3" fontId="3" fillId="0" borderId="4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5" xfId="1" applyNumberFormat="1" applyFont="1" applyBorder="1" applyAlignment="1">
      <alignment horizontal="center"/>
    </xf>
    <xf numFmtId="3" fontId="10" fillId="0" borderId="4" xfId="1" applyNumberFormat="1" applyFont="1" applyBorder="1" applyAlignment="1">
      <alignment horizontal="center"/>
    </xf>
    <xf numFmtId="0" fontId="10" fillId="0" borderId="3" xfId="1" applyFont="1" applyBorder="1" applyAlignment="1">
      <alignment wrapText="1"/>
    </xf>
    <xf numFmtId="3" fontId="10" fillId="0" borderId="4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</cellXfs>
  <cellStyles count="2">
    <cellStyle name="Обычный" xfId="0" builtinId="0"/>
    <cellStyle name="Обычный_Разное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view="pageBreakPreview" topLeftCell="A4" zoomScaleNormal="100" workbookViewId="0">
      <selection activeCell="E50" sqref="E50"/>
    </sheetView>
  </sheetViews>
  <sheetFormatPr defaultRowHeight="15.75"/>
  <cols>
    <col min="1" max="1" width="4.85546875" style="1" customWidth="1"/>
    <col min="2" max="2" width="69.5703125" style="2" customWidth="1"/>
    <col min="3" max="3" width="8.5703125" style="2" customWidth="1"/>
    <col min="4" max="4" width="8.140625" style="3" customWidth="1"/>
    <col min="5" max="5" width="17" style="2" customWidth="1"/>
    <col min="6" max="6" width="3.42578125" style="2" customWidth="1"/>
    <col min="7" max="16384" width="9.140625" style="2"/>
  </cols>
  <sheetData>
    <row r="1" spans="1:6" ht="11.45" customHeight="1">
      <c r="E1" s="4" t="s">
        <v>0</v>
      </c>
    </row>
    <row r="2" spans="1:6" s="6" customFormat="1">
      <c r="A2" s="5"/>
      <c r="D2" s="7"/>
      <c r="E2" s="8" t="s">
        <v>1</v>
      </c>
    </row>
    <row r="3" spans="1:6" s="6" customFormat="1">
      <c r="A3" s="5"/>
      <c r="D3" s="9"/>
      <c r="E3" s="8" t="s">
        <v>2</v>
      </c>
    </row>
    <row r="4" spans="1:6" s="6" customFormat="1">
      <c r="A4" s="5"/>
      <c r="D4" s="9"/>
      <c r="E4" s="10" t="s">
        <v>3</v>
      </c>
    </row>
    <row r="5" spans="1:6" s="6" customFormat="1">
      <c r="A5" s="5"/>
      <c r="D5" s="9"/>
      <c r="E5" s="10" t="s">
        <v>72</v>
      </c>
    </row>
    <row r="6" spans="1:6" s="6" customFormat="1" ht="9" customHeight="1">
      <c r="A6" s="5"/>
      <c r="D6" s="9"/>
      <c r="E6" s="10"/>
    </row>
    <row r="7" spans="1:6" s="6" customFormat="1">
      <c r="A7" s="66" t="s">
        <v>73</v>
      </c>
      <c r="B7" s="66"/>
      <c r="C7" s="66"/>
      <c r="D7" s="66"/>
      <c r="E7" s="66"/>
    </row>
    <row r="8" spans="1:6" s="6" customFormat="1" ht="18.95" customHeight="1">
      <c r="A8" s="51"/>
      <c r="B8" s="67" t="s">
        <v>74</v>
      </c>
      <c r="C8" s="67"/>
      <c r="D8" s="67"/>
      <c r="E8" s="67"/>
      <c r="F8" s="11"/>
    </row>
    <row r="9" spans="1:6" s="6" customFormat="1" ht="11.45" customHeight="1">
      <c r="A9" s="8"/>
      <c r="B9" s="65" t="s">
        <v>5</v>
      </c>
      <c r="C9" s="65"/>
      <c r="D9" s="65"/>
      <c r="E9" s="65"/>
      <c r="F9" s="65"/>
    </row>
    <row r="10" spans="1:6" s="6" customFormat="1" ht="12.6" customHeight="1">
      <c r="A10" s="52"/>
      <c r="B10" s="68" t="s">
        <v>75</v>
      </c>
      <c r="C10" s="68"/>
      <c r="D10" s="68"/>
      <c r="E10" s="68"/>
      <c r="F10" s="12"/>
    </row>
    <row r="11" spans="1:6" s="6" customFormat="1" ht="9.9499999999999993" customHeight="1">
      <c r="A11" s="8"/>
      <c r="B11" s="65" t="s">
        <v>6</v>
      </c>
      <c r="C11" s="65"/>
      <c r="D11" s="65"/>
      <c r="E11" s="65"/>
      <c r="F11" s="65"/>
    </row>
    <row r="12" spans="1:6">
      <c r="A12" s="1" t="s">
        <v>15</v>
      </c>
      <c r="B12" s="3"/>
      <c r="C12" s="3"/>
      <c r="E12" s="8" t="s">
        <v>8</v>
      </c>
    </row>
    <row r="13" spans="1:6" ht="31.5">
      <c r="A13" s="13" t="s">
        <v>9</v>
      </c>
      <c r="B13" s="23" t="s">
        <v>16</v>
      </c>
      <c r="C13" s="14" t="s">
        <v>17</v>
      </c>
      <c r="D13" s="14" t="s">
        <v>18</v>
      </c>
      <c r="E13" s="14" t="s">
        <v>13</v>
      </c>
    </row>
    <row r="14" spans="1:6">
      <c r="A14" s="16" t="s">
        <v>19</v>
      </c>
      <c r="B14" s="29" t="s">
        <v>33</v>
      </c>
      <c r="C14" s="30">
        <v>211</v>
      </c>
      <c r="D14" s="31">
        <v>111</v>
      </c>
      <c r="E14" s="53">
        <f>E15+E18</f>
        <v>0</v>
      </c>
    </row>
    <row r="15" spans="1:6">
      <c r="A15" s="16"/>
      <c r="B15" s="33" t="s">
        <v>34</v>
      </c>
      <c r="C15" s="30"/>
      <c r="D15" s="31"/>
      <c r="E15" s="53">
        <f>E16+E17</f>
        <v>0</v>
      </c>
    </row>
    <row r="16" spans="1:6">
      <c r="A16" s="16"/>
      <c r="B16" s="34" t="s">
        <v>35</v>
      </c>
      <c r="C16" s="30"/>
      <c r="D16" s="31"/>
      <c r="E16" s="32"/>
    </row>
    <row r="17" spans="1:5">
      <c r="A17" s="16"/>
      <c r="B17" s="34" t="s">
        <v>36</v>
      </c>
      <c r="C17" s="30"/>
      <c r="D17" s="31"/>
      <c r="E17" s="54"/>
    </row>
    <row r="18" spans="1:5">
      <c r="A18" s="16"/>
      <c r="B18" s="29" t="s">
        <v>37</v>
      </c>
      <c r="C18" s="30"/>
      <c r="D18" s="31"/>
      <c r="E18" s="22">
        <f>E19+E20</f>
        <v>0</v>
      </c>
    </row>
    <row r="19" spans="1:5">
      <c r="A19" s="16"/>
      <c r="B19" s="34" t="s">
        <v>35</v>
      </c>
      <c r="C19" s="30"/>
      <c r="D19" s="31"/>
      <c r="E19" s="22"/>
    </row>
    <row r="20" spans="1:5">
      <c r="A20" s="16"/>
      <c r="B20" s="34" t="s">
        <v>36</v>
      </c>
      <c r="C20" s="30"/>
      <c r="D20" s="31"/>
      <c r="E20" s="22"/>
    </row>
    <row r="21" spans="1:5" s="43" customFormat="1">
      <c r="A21" s="27" t="s">
        <v>21</v>
      </c>
      <c r="B21" s="33" t="s">
        <v>38</v>
      </c>
      <c r="C21" s="55">
        <v>212</v>
      </c>
      <c r="D21" s="35">
        <v>112</v>
      </c>
      <c r="E21" s="22">
        <f>E22+E24+E26</f>
        <v>0</v>
      </c>
    </row>
    <row r="22" spans="1:5" s="43" customFormat="1">
      <c r="A22" s="27" t="s">
        <v>39</v>
      </c>
      <c r="B22" s="29" t="s">
        <v>40</v>
      </c>
      <c r="C22" s="14"/>
      <c r="D22" s="35"/>
      <c r="E22" s="22">
        <f>E23</f>
        <v>0</v>
      </c>
    </row>
    <row r="23" spans="1:5" s="43" customFormat="1">
      <c r="A23" s="27"/>
      <c r="B23" s="38" t="s">
        <v>41</v>
      </c>
      <c r="C23" s="14"/>
      <c r="D23" s="35"/>
      <c r="E23" s="37"/>
    </row>
    <row r="24" spans="1:5" s="43" customFormat="1">
      <c r="A24" s="27" t="s">
        <v>42</v>
      </c>
      <c r="B24" s="29" t="s">
        <v>43</v>
      </c>
      <c r="C24" s="14"/>
      <c r="D24" s="35"/>
      <c r="E24" s="41">
        <f>E25</f>
        <v>0</v>
      </c>
    </row>
    <row r="25" spans="1:5" s="43" customFormat="1" ht="17.100000000000001" customHeight="1">
      <c r="A25" s="27"/>
      <c r="B25" s="38" t="s">
        <v>44</v>
      </c>
      <c r="C25" s="14"/>
      <c r="D25" s="35"/>
      <c r="E25" s="41"/>
    </row>
    <row r="26" spans="1:5" s="43" customFormat="1">
      <c r="A26" s="27" t="s">
        <v>45</v>
      </c>
      <c r="B26" s="29" t="s">
        <v>46</v>
      </c>
      <c r="C26" s="14"/>
      <c r="D26" s="35"/>
      <c r="E26" s="22">
        <f>E27</f>
        <v>0</v>
      </c>
    </row>
    <row r="27" spans="1:5" s="43" customFormat="1">
      <c r="A27" s="27"/>
      <c r="B27" s="38" t="s">
        <v>47</v>
      </c>
      <c r="C27" s="14"/>
      <c r="D27" s="35"/>
      <c r="E27" s="42"/>
    </row>
    <row r="28" spans="1:5" s="43" customFormat="1">
      <c r="A28" s="39" t="s">
        <v>23</v>
      </c>
      <c r="B28" s="33" t="s">
        <v>48</v>
      </c>
      <c r="C28" s="35">
        <v>213</v>
      </c>
      <c r="D28" s="40">
        <v>119</v>
      </c>
      <c r="E28" s="42">
        <f>E14*0.302</f>
        <v>0</v>
      </c>
    </row>
    <row r="29" spans="1:5" s="43" customFormat="1" ht="28.5" customHeight="1">
      <c r="A29" s="27" t="s">
        <v>25</v>
      </c>
      <c r="B29" s="29" t="s">
        <v>49</v>
      </c>
      <c r="C29" s="30">
        <v>226</v>
      </c>
      <c r="D29" s="35">
        <v>244</v>
      </c>
      <c r="E29" s="42">
        <f>E30+E37+E39</f>
        <v>0</v>
      </c>
    </row>
    <row r="30" spans="1:5" s="43" customFormat="1">
      <c r="A30" s="27" t="s">
        <v>50</v>
      </c>
      <c r="B30" s="33" t="s">
        <v>51</v>
      </c>
      <c r="C30" s="55">
        <v>226</v>
      </c>
      <c r="D30" s="35">
        <v>244</v>
      </c>
      <c r="E30" s="42">
        <f>E31+E33+E36</f>
        <v>0</v>
      </c>
    </row>
    <row r="31" spans="1:5" s="43" customFormat="1" ht="32.1" customHeight="1">
      <c r="A31" s="44" t="s">
        <v>52</v>
      </c>
      <c r="B31" s="29" t="s">
        <v>53</v>
      </c>
      <c r="C31" s="14"/>
      <c r="D31" s="35"/>
      <c r="E31" s="42">
        <f>E32</f>
        <v>0</v>
      </c>
    </row>
    <row r="32" spans="1:5" s="43" customFormat="1" ht="15.95" customHeight="1">
      <c r="A32" s="44"/>
      <c r="B32" s="34" t="s">
        <v>35</v>
      </c>
      <c r="C32" s="14"/>
      <c r="D32" s="35"/>
      <c r="E32" s="42"/>
    </row>
    <row r="33" spans="1:5" s="43" customFormat="1" ht="15.95" customHeight="1">
      <c r="A33" s="44"/>
      <c r="B33" s="34" t="s">
        <v>36</v>
      </c>
      <c r="C33" s="14"/>
      <c r="D33" s="35"/>
      <c r="E33" s="22">
        <f>E34</f>
        <v>0</v>
      </c>
    </row>
    <row r="34" spans="1:5" s="43" customFormat="1" ht="18" customHeight="1">
      <c r="A34" s="44" t="s">
        <v>54</v>
      </c>
      <c r="B34" s="29" t="s">
        <v>76</v>
      </c>
      <c r="C34" s="14"/>
      <c r="D34" s="35"/>
      <c r="E34" s="22"/>
    </row>
    <row r="35" spans="1:5" s="43" customFormat="1">
      <c r="A35" s="27" t="s">
        <v>55</v>
      </c>
      <c r="B35" s="33" t="s">
        <v>77</v>
      </c>
      <c r="C35" s="55">
        <v>310</v>
      </c>
      <c r="D35" s="35">
        <v>244</v>
      </c>
      <c r="E35" s="22"/>
    </row>
    <row r="36" spans="1:5" s="43" customFormat="1">
      <c r="A36" s="27"/>
      <c r="B36" s="38" t="s">
        <v>57</v>
      </c>
      <c r="C36" s="55"/>
      <c r="D36" s="35"/>
      <c r="E36" s="22">
        <f>E33*0.271</f>
        <v>0</v>
      </c>
    </row>
    <row r="37" spans="1:5" s="43" customFormat="1">
      <c r="A37" s="27" t="s">
        <v>58</v>
      </c>
      <c r="B37" s="33" t="s">
        <v>78</v>
      </c>
      <c r="C37" s="55">
        <v>340</v>
      </c>
      <c r="D37" s="35">
        <v>244</v>
      </c>
      <c r="E37" s="22">
        <f>E38</f>
        <v>0</v>
      </c>
    </row>
    <row r="38" spans="1:5" s="43" customFormat="1">
      <c r="A38" s="27"/>
      <c r="B38" s="38" t="s">
        <v>60</v>
      </c>
      <c r="C38" s="55"/>
      <c r="D38" s="35"/>
      <c r="E38" s="22"/>
    </row>
    <row r="39" spans="1:5" s="43" customFormat="1">
      <c r="A39" s="27" t="s">
        <v>27</v>
      </c>
      <c r="B39" s="33" t="s">
        <v>61</v>
      </c>
      <c r="C39" s="35">
        <v>900</v>
      </c>
      <c r="D39" s="35">
        <v>900</v>
      </c>
      <c r="E39" s="22">
        <f>E40</f>
        <v>0</v>
      </c>
    </row>
    <row r="40" spans="1:5" s="43" customFormat="1">
      <c r="A40" s="27" t="s">
        <v>29</v>
      </c>
      <c r="B40" s="33" t="s">
        <v>79</v>
      </c>
      <c r="C40" s="46"/>
      <c r="D40" s="21"/>
      <c r="E40" s="22">
        <f>E41+E42+E43+E44+E45+E46+E47</f>
        <v>0</v>
      </c>
    </row>
    <row r="41" spans="1:5" s="43" customFormat="1">
      <c r="A41" s="27"/>
      <c r="B41" s="28" t="s">
        <v>20</v>
      </c>
      <c r="C41" s="46"/>
      <c r="D41" s="21"/>
      <c r="E41" s="22"/>
    </row>
    <row r="42" spans="1:5" s="43" customFormat="1">
      <c r="A42" s="27"/>
      <c r="B42" s="28" t="s">
        <v>22</v>
      </c>
      <c r="C42" s="46"/>
      <c r="D42" s="21"/>
      <c r="E42" s="22"/>
    </row>
    <row r="43" spans="1:5" s="43" customFormat="1">
      <c r="A43" s="27"/>
      <c r="B43" s="28" t="s">
        <v>24</v>
      </c>
      <c r="C43" s="46"/>
      <c r="D43" s="21"/>
      <c r="E43" s="22"/>
    </row>
    <row r="44" spans="1:5" s="43" customFormat="1">
      <c r="A44" s="27"/>
      <c r="B44" s="28" t="s">
        <v>26</v>
      </c>
      <c r="C44" s="46"/>
      <c r="D44" s="21"/>
      <c r="E44" s="22"/>
    </row>
    <row r="45" spans="1:5" s="43" customFormat="1">
      <c r="A45" s="27"/>
      <c r="B45" s="28" t="s">
        <v>28</v>
      </c>
      <c r="C45" s="46"/>
      <c r="D45" s="21"/>
      <c r="E45" s="22"/>
    </row>
    <row r="46" spans="1:5" s="43" customFormat="1">
      <c r="A46" s="27"/>
      <c r="B46" s="28" t="s">
        <v>30</v>
      </c>
      <c r="C46" s="46"/>
      <c r="D46" s="21"/>
      <c r="E46" s="22"/>
    </row>
    <row r="47" spans="1:5" s="43" customFormat="1">
      <c r="A47" s="27"/>
      <c r="B47" s="28" t="s">
        <v>32</v>
      </c>
      <c r="C47" s="46"/>
      <c r="D47" s="21"/>
      <c r="E47" s="22"/>
    </row>
    <row r="48" spans="1:5" s="43" customFormat="1">
      <c r="A48" s="27"/>
      <c r="B48" s="33" t="s">
        <v>14</v>
      </c>
      <c r="C48" s="46"/>
      <c r="D48" s="21"/>
      <c r="E48" s="22">
        <f>E40+E39</f>
        <v>0</v>
      </c>
    </row>
    <row r="49" spans="1:5" s="43" customFormat="1">
      <c r="A49" s="35"/>
      <c r="B49" s="33" t="s">
        <v>80</v>
      </c>
      <c r="C49" s="46"/>
      <c r="D49" s="21"/>
      <c r="E49" s="22"/>
    </row>
    <row r="50" spans="1:5" s="43" customFormat="1">
      <c r="A50" s="35"/>
      <c r="B50" s="33" t="s">
        <v>81</v>
      </c>
      <c r="C50" s="46"/>
      <c r="D50" s="21"/>
      <c r="E50" s="22"/>
    </row>
    <row r="51" spans="1:5" s="43" customFormat="1" ht="12.6" customHeight="1">
      <c r="A51" s="48"/>
      <c r="D51" s="49"/>
      <c r="E51" s="10"/>
    </row>
    <row r="52" spans="1:5" s="43" customFormat="1">
      <c r="A52" s="48"/>
      <c r="B52" s="43" t="s">
        <v>62</v>
      </c>
      <c r="D52" s="50" t="s">
        <v>63</v>
      </c>
      <c r="E52" s="50"/>
    </row>
    <row r="53" spans="1:5" s="43" customFormat="1" ht="12.95" customHeight="1">
      <c r="A53" s="48"/>
      <c r="D53" s="50"/>
      <c r="E53" s="50"/>
    </row>
    <row r="54" spans="1:5" s="43" customFormat="1">
      <c r="A54" s="48"/>
      <c r="B54" s="43" t="s">
        <v>64</v>
      </c>
      <c r="D54" s="50" t="s">
        <v>65</v>
      </c>
      <c r="E54" s="50"/>
    </row>
    <row r="55" spans="1:5" s="43" customFormat="1" ht="11.45" customHeight="1">
      <c r="A55" s="48"/>
      <c r="D55" s="50"/>
      <c r="E55" s="50"/>
    </row>
    <row r="56" spans="1:5" s="43" customFormat="1">
      <c r="A56" s="48"/>
      <c r="B56" s="43" t="s">
        <v>66</v>
      </c>
      <c r="D56" s="50" t="s">
        <v>67</v>
      </c>
      <c r="E56" s="50"/>
    </row>
    <row r="57" spans="1:5" s="43" customFormat="1" ht="12.6" customHeight="1">
      <c r="A57" s="48"/>
      <c r="D57" s="50"/>
      <c r="E57" s="50"/>
    </row>
    <row r="58" spans="1:5" s="43" customFormat="1">
      <c r="A58" s="48"/>
      <c r="B58" s="43" t="s">
        <v>68</v>
      </c>
      <c r="D58" s="50" t="s">
        <v>69</v>
      </c>
      <c r="E58" s="50"/>
    </row>
    <row r="59" spans="1:5" s="43" customFormat="1">
      <c r="A59" s="48"/>
      <c r="B59" s="43" t="s">
        <v>70</v>
      </c>
      <c r="D59" s="49"/>
      <c r="E59" s="50"/>
    </row>
    <row r="60" spans="1:5" s="43" customFormat="1">
      <c r="A60" s="48"/>
      <c r="B60" s="43" t="s">
        <v>71</v>
      </c>
      <c r="D60" s="49"/>
      <c r="E60" s="50"/>
    </row>
    <row r="61" spans="1:5" s="43" customFormat="1">
      <c r="A61" s="48"/>
      <c r="D61" s="49"/>
      <c r="E61" s="9"/>
    </row>
    <row r="62" spans="1:5" s="43" customFormat="1">
      <c r="A62" s="48"/>
      <c r="D62" s="49"/>
    </row>
    <row r="63" spans="1:5">
      <c r="A63" s="48"/>
      <c r="B63" s="43"/>
      <c r="C63" s="43"/>
      <c r="D63" s="49"/>
      <c r="E63" s="43"/>
    </row>
    <row r="64" spans="1:5">
      <c r="A64" s="48"/>
      <c r="B64" s="43"/>
      <c r="C64" s="43"/>
      <c r="D64" s="49"/>
      <c r="E64" s="43"/>
    </row>
    <row r="65" spans="1:5">
      <c r="A65" s="48"/>
      <c r="B65" s="43"/>
      <c r="C65" s="43"/>
      <c r="D65" s="49"/>
      <c r="E65" s="43"/>
    </row>
    <row r="66" spans="1:5">
      <c r="A66" s="48"/>
      <c r="B66" s="43"/>
      <c r="C66" s="43"/>
      <c r="D66" s="49"/>
      <c r="E66" s="43"/>
    </row>
    <row r="67" spans="1:5">
      <c r="A67" s="48"/>
      <c r="B67" s="43"/>
      <c r="C67" s="43"/>
      <c r="D67" s="49"/>
      <c r="E67" s="43"/>
    </row>
    <row r="68" spans="1:5">
      <c r="A68" s="48"/>
      <c r="B68" s="43"/>
      <c r="C68" s="43"/>
      <c r="D68" s="49"/>
      <c r="E68" s="43"/>
    </row>
    <row r="69" spans="1:5">
      <c r="A69" s="48"/>
      <c r="B69" s="43"/>
      <c r="C69" s="43"/>
      <c r="D69" s="49"/>
      <c r="E69" s="43"/>
    </row>
    <row r="70" spans="1:5">
      <c r="A70" s="48"/>
      <c r="B70" s="43"/>
      <c r="C70" s="43"/>
      <c r="D70" s="49"/>
      <c r="E70" s="43"/>
    </row>
    <row r="71" spans="1:5">
      <c r="A71" s="48"/>
      <c r="B71" s="43"/>
      <c r="C71" s="43"/>
      <c r="D71" s="49"/>
      <c r="E71" s="43"/>
    </row>
  </sheetData>
  <mergeCells count="5">
    <mergeCell ref="B11:F11"/>
    <mergeCell ref="A7:E7"/>
    <mergeCell ref="B8:E8"/>
    <mergeCell ref="B9:F9"/>
    <mergeCell ref="B10:E10"/>
  </mergeCells>
  <phoneticPr fontId="11" type="noConversion"/>
  <pageMargins left="0.78740157480314965" right="0.31496062992125984" top="0.19685039370078741" bottom="0.19685039370078741" header="0.23622047244094491" footer="0.27559055118110237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tabSelected="1" view="pageBreakPreview" topLeftCell="A17" zoomScaleNormal="130" zoomScaleSheetLayoutView="100" workbookViewId="0">
      <selection activeCell="E42" sqref="E42"/>
    </sheetView>
  </sheetViews>
  <sheetFormatPr defaultRowHeight="15.75"/>
  <cols>
    <col min="1" max="1" width="5.5703125" style="1" customWidth="1"/>
    <col min="2" max="2" width="70.42578125" style="2" customWidth="1"/>
    <col min="3" max="3" width="9.42578125" style="2" customWidth="1"/>
    <col min="4" max="4" width="10.85546875" style="3" customWidth="1"/>
    <col min="5" max="5" width="13.140625" style="2" customWidth="1"/>
    <col min="6" max="16384" width="9.140625" style="2"/>
  </cols>
  <sheetData>
    <row r="1" spans="1:5" ht="4.5" customHeight="1">
      <c r="E1" s="4"/>
    </row>
    <row r="2" spans="1:5" s="6" customFormat="1">
      <c r="A2" s="5"/>
      <c r="D2" s="7"/>
      <c r="E2" s="8" t="s">
        <v>1</v>
      </c>
    </row>
    <row r="3" spans="1:5" s="6" customFormat="1">
      <c r="A3" s="5"/>
      <c r="D3" s="9"/>
      <c r="E3" s="8" t="s">
        <v>109</v>
      </c>
    </row>
    <row r="4" spans="1:5" s="6" customFormat="1">
      <c r="A4" s="5"/>
      <c r="D4" s="9"/>
      <c r="E4" s="10" t="s">
        <v>90</v>
      </c>
    </row>
    <row r="5" spans="1:5" s="6" customFormat="1">
      <c r="A5" s="5"/>
      <c r="D5" s="9"/>
      <c r="E5" s="10" t="s">
        <v>103</v>
      </c>
    </row>
    <row r="6" spans="1:5" s="6" customFormat="1" ht="8.4499999999999993" customHeight="1">
      <c r="A6" s="5"/>
      <c r="D6" s="9"/>
      <c r="E6" s="10"/>
    </row>
    <row r="7" spans="1:5" s="6" customFormat="1" ht="14.1" customHeight="1">
      <c r="A7" s="66" t="s">
        <v>4</v>
      </c>
      <c r="B7" s="66"/>
      <c r="C7" s="66"/>
      <c r="D7" s="66"/>
      <c r="E7" s="66"/>
    </row>
    <row r="8" spans="1:5" s="6" customFormat="1" ht="30.75" customHeight="1">
      <c r="A8" s="11"/>
      <c r="B8" s="70" t="s">
        <v>96</v>
      </c>
      <c r="C8" s="70"/>
      <c r="D8" s="70"/>
      <c r="E8" s="11"/>
    </row>
    <row r="9" spans="1:5" s="6" customFormat="1" ht="11.25" customHeight="1">
      <c r="A9" s="65" t="s">
        <v>95</v>
      </c>
      <c r="B9" s="65"/>
      <c r="C9" s="65"/>
      <c r="D9" s="65"/>
      <c r="E9" s="65"/>
    </row>
    <row r="10" spans="1:5" s="6" customFormat="1" ht="16.5" customHeight="1">
      <c r="A10" s="12"/>
      <c r="B10" s="71" t="s">
        <v>97</v>
      </c>
      <c r="C10" s="71"/>
      <c r="D10" s="71"/>
      <c r="E10" s="12"/>
    </row>
    <row r="11" spans="1:5" s="6" customFormat="1" ht="11.45" customHeight="1">
      <c r="A11" s="65"/>
      <c r="B11" s="65"/>
      <c r="C11" s="65"/>
      <c r="D11" s="65"/>
      <c r="E11" s="65"/>
    </row>
    <row r="12" spans="1:5">
      <c r="A12" s="1" t="s">
        <v>7</v>
      </c>
      <c r="E12" s="8" t="s">
        <v>8</v>
      </c>
    </row>
    <row r="13" spans="1:5" s="15" customFormat="1" ht="29.45" customHeight="1">
      <c r="A13" s="13" t="s">
        <v>9</v>
      </c>
      <c r="B13" s="14" t="s">
        <v>10</v>
      </c>
      <c r="C13" s="14" t="s">
        <v>11</v>
      </c>
      <c r="D13" s="14" t="s">
        <v>12</v>
      </c>
      <c r="E13" s="14" t="s">
        <v>13</v>
      </c>
    </row>
    <row r="14" spans="1:5">
      <c r="A14" s="16"/>
      <c r="B14" s="17" t="s">
        <v>7</v>
      </c>
      <c r="C14" s="18">
        <v>0</v>
      </c>
      <c r="D14" s="19">
        <v>0</v>
      </c>
      <c r="E14" s="18">
        <f>C14*D14</f>
        <v>0</v>
      </c>
    </row>
    <row r="15" spans="1:5" ht="15" customHeight="1">
      <c r="A15" s="17"/>
      <c r="B15" s="17" t="s">
        <v>14</v>
      </c>
      <c r="C15" s="20"/>
      <c r="D15" s="21"/>
      <c r="E15" s="22">
        <f>C14*D14</f>
        <v>0</v>
      </c>
    </row>
    <row r="16" spans="1:5">
      <c r="A16" s="1" t="s">
        <v>15</v>
      </c>
    </row>
    <row r="17" spans="1:5" s="24" customFormat="1" ht="28.5" customHeight="1">
      <c r="A17" s="13" t="s">
        <v>9</v>
      </c>
      <c r="B17" s="23" t="s">
        <v>16</v>
      </c>
      <c r="C17" s="14" t="s">
        <v>17</v>
      </c>
      <c r="D17" s="14" t="s">
        <v>18</v>
      </c>
      <c r="E17" s="14" t="s">
        <v>13</v>
      </c>
    </row>
    <row r="18" spans="1:5" s="24" customFormat="1" ht="18.600000000000001" customHeight="1">
      <c r="A18" s="25"/>
      <c r="B18" s="26" t="s">
        <v>83</v>
      </c>
      <c r="C18" s="14"/>
      <c r="D18" s="14"/>
      <c r="E18" s="56">
        <f>E15*0.2</f>
        <v>0</v>
      </c>
    </row>
    <row r="19" spans="1:5" s="24" customFormat="1" ht="14.45" customHeight="1">
      <c r="A19" s="27" t="s">
        <v>19</v>
      </c>
      <c r="B19" s="28" t="s">
        <v>104</v>
      </c>
      <c r="C19" s="14"/>
      <c r="D19" s="14"/>
      <c r="E19" s="19">
        <f>E15*0.1</f>
        <v>0</v>
      </c>
    </row>
    <row r="20" spans="1:5" s="24" customFormat="1" ht="14.45" customHeight="1">
      <c r="A20" s="27" t="s">
        <v>21</v>
      </c>
      <c r="B20" s="28" t="s">
        <v>22</v>
      </c>
      <c r="C20" s="14"/>
      <c r="D20" s="14"/>
      <c r="E20" s="19">
        <f>E15*0.01</f>
        <v>0</v>
      </c>
    </row>
    <row r="21" spans="1:5" s="24" customFormat="1" ht="14.45" customHeight="1">
      <c r="A21" s="27" t="s">
        <v>23</v>
      </c>
      <c r="B21" s="28" t="s">
        <v>85</v>
      </c>
      <c r="C21" s="14"/>
      <c r="D21" s="14"/>
      <c r="E21" s="19">
        <f>E15*0.03</f>
        <v>0</v>
      </c>
    </row>
    <row r="22" spans="1:5" s="24" customFormat="1" ht="14.45" customHeight="1">
      <c r="A22" s="27" t="s">
        <v>25</v>
      </c>
      <c r="B22" s="28" t="s">
        <v>89</v>
      </c>
      <c r="C22" s="14"/>
      <c r="D22" s="14"/>
      <c r="E22" s="19">
        <f>E15*0.03</f>
        <v>0</v>
      </c>
    </row>
    <row r="23" spans="1:5" s="24" customFormat="1" ht="14.45" customHeight="1">
      <c r="A23" s="27" t="s">
        <v>27</v>
      </c>
      <c r="B23" s="28" t="s">
        <v>88</v>
      </c>
      <c r="C23" s="14"/>
      <c r="D23" s="14"/>
      <c r="E23" s="19">
        <f>E15*0.01</f>
        <v>0</v>
      </c>
    </row>
    <row r="24" spans="1:5" s="24" customFormat="1" ht="14.45" customHeight="1">
      <c r="A24" s="27" t="s">
        <v>29</v>
      </c>
      <c r="B24" s="28" t="s">
        <v>86</v>
      </c>
      <c r="C24" s="14"/>
      <c r="D24" s="14"/>
      <c r="E24" s="19">
        <f>E15*0.01</f>
        <v>0</v>
      </c>
    </row>
    <row r="25" spans="1:5" s="24" customFormat="1" ht="14.45" customHeight="1">
      <c r="A25" s="27" t="s">
        <v>31</v>
      </c>
      <c r="B25" s="28" t="s">
        <v>87</v>
      </c>
      <c r="C25" s="14"/>
      <c r="D25" s="14"/>
      <c r="E25" s="19">
        <f>E15*0.01</f>
        <v>0</v>
      </c>
    </row>
    <row r="26" spans="1:5" s="24" customFormat="1" ht="16.5" customHeight="1">
      <c r="A26" s="25"/>
      <c r="B26" s="26" t="s">
        <v>84</v>
      </c>
      <c r="C26" s="14"/>
      <c r="D26" s="14"/>
      <c r="E26" s="56">
        <f>E15*0.8</f>
        <v>0</v>
      </c>
    </row>
    <row r="27" spans="1:5" s="24" customFormat="1" ht="16.5" customHeight="1">
      <c r="A27" s="16" t="s">
        <v>19</v>
      </c>
      <c r="B27" s="29" t="s">
        <v>33</v>
      </c>
      <c r="C27" s="30">
        <v>211</v>
      </c>
      <c r="D27" s="31">
        <v>111</v>
      </c>
      <c r="E27" s="57">
        <f>E28+E31</f>
        <v>0</v>
      </c>
    </row>
    <row r="28" spans="1:5" s="24" customFormat="1" ht="16.5" customHeight="1">
      <c r="A28" s="16"/>
      <c r="B28" s="33" t="s">
        <v>34</v>
      </c>
      <c r="C28" s="30"/>
      <c r="D28" s="31"/>
      <c r="E28" s="57">
        <f>E29+E30</f>
        <v>0</v>
      </c>
    </row>
    <row r="29" spans="1:5" s="24" customFormat="1" ht="16.5" customHeight="1">
      <c r="A29" s="16"/>
      <c r="B29" s="34" t="s">
        <v>93</v>
      </c>
      <c r="C29" s="30"/>
      <c r="D29" s="31"/>
      <c r="E29" s="32">
        <f>E26*0.1</f>
        <v>0</v>
      </c>
    </row>
    <row r="30" spans="1:5" s="24" customFormat="1" ht="16.5" customHeight="1">
      <c r="A30" s="16"/>
      <c r="B30" s="34" t="s">
        <v>94</v>
      </c>
      <c r="C30" s="30"/>
      <c r="D30" s="31"/>
      <c r="E30" s="32">
        <f>E26*0.08</f>
        <v>0</v>
      </c>
    </row>
    <row r="31" spans="1:5" s="24" customFormat="1" ht="16.5" customHeight="1">
      <c r="A31" s="16"/>
      <c r="B31" s="29" t="s">
        <v>37</v>
      </c>
      <c r="C31" s="30"/>
      <c r="D31" s="31"/>
      <c r="E31" s="64">
        <f>E32</f>
        <v>0</v>
      </c>
    </row>
    <row r="32" spans="1:5" s="24" customFormat="1" ht="16.5" customHeight="1">
      <c r="A32" s="16"/>
      <c r="B32" s="34" t="s">
        <v>99</v>
      </c>
      <c r="C32" s="21"/>
      <c r="D32" s="35"/>
      <c r="E32" s="18">
        <v>0</v>
      </c>
    </row>
    <row r="33" spans="1:5" s="24" customFormat="1" ht="16.5" hidden="1" customHeight="1">
      <c r="A33" s="16"/>
      <c r="B33" s="34"/>
      <c r="C33" s="30"/>
      <c r="D33" s="31"/>
      <c r="E33" s="32">
        <v>0</v>
      </c>
    </row>
    <row r="34" spans="1:5" s="24" customFormat="1" ht="16.5" hidden="1" customHeight="1">
      <c r="A34" s="16"/>
      <c r="B34" s="34"/>
      <c r="C34" s="30"/>
      <c r="D34" s="31"/>
      <c r="E34" s="32">
        <v>0</v>
      </c>
    </row>
    <row r="35" spans="1:5" ht="16.5" customHeight="1">
      <c r="A35" s="27" t="s">
        <v>21</v>
      </c>
      <c r="B35" s="33" t="s">
        <v>38</v>
      </c>
      <c r="C35" s="35">
        <v>212</v>
      </c>
      <c r="D35" s="35">
        <v>112</v>
      </c>
      <c r="E35" s="62">
        <f>E36+E38+E40</f>
        <v>0</v>
      </c>
    </row>
    <row r="36" spans="1:5">
      <c r="A36" s="27" t="s">
        <v>39</v>
      </c>
      <c r="B36" s="29" t="s">
        <v>40</v>
      </c>
      <c r="C36" s="36"/>
      <c r="D36" s="35"/>
      <c r="E36" s="61">
        <v>0</v>
      </c>
    </row>
    <row r="37" spans="1:5">
      <c r="A37" s="27"/>
      <c r="B37" s="38" t="s">
        <v>41</v>
      </c>
      <c r="C37" s="36"/>
      <c r="D37" s="35"/>
      <c r="E37" s="37"/>
    </row>
    <row r="38" spans="1:5">
      <c r="A38" s="27" t="s">
        <v>42</v>
      </c>
      <c r="B38" s="29" t="s">
        <v>43</v>
      </c>
      <c r="C38" s="36"/>
      <c r="D38" s="35"/>
      <c r="E38" s="61">
        <v>0</v>
      </c>
    </row>
    <row r="39" spans="1:5" ht="14.1" customHeight="1">
      <c r="A39" s="27"/>
      <c r="B39" s="38" t="s">
        <v>44</v>
      </c>
      <c r="C39" s="36"/>
      <c r="D39" s="35"/>
      <c r="E39" s="37"/>
    </row>
    <row r="40" spans="1:5">
      <c r="A40" s="27" t="s">
        <v>45</v>
      </c>
      <c r="B40" s="29" t="s">
        <v>46</v>
      </c>
      <c r="C40" s="36"/>
      <c r="D40" s="35"/>
      <c r="E40" s="61">
        <f>E41</f>
        <v>0</v>
      </c>
    </row>
    <row r="41" spans="1:5" ht="16.5" customHeight="1">
      <c r="A41" s="27"/>
      <c r="B41" s="38" t="s">
        <v>47</v>
      </c>
      <c r="C41" s="36"/>
      <c r="D41" s="35"/>
      <c r="E41" s="37"/>
    </row>
    <row r="42" spans="1:5" ht="16.5" customHeight="1">
      <c r="A42" s="39" t="s">
        <v>23</v>
      </c>
      <c r="B42" s="33" t="s">
        <v>48</v>
      </c>
      <c r="C42" s="35">
        <v>213</v>
      </c>
      <c r="D42" s="40">
        <v>119</v>
      </c>
      <c r="E42" s="41">
        <f>ROUNDUP(E27*0.302,0)</f>
        <v>0</v>
      </c>
    </row>
    <row r="43" spans="1:5" ht="28.5" customHeight="1">
      <c r="A43" s="27" t="s">
        <v>25</v>
      </c>
      <c r="B43" s="29" t="s">
        <v>49</v>
      </c>
      <c r="C43" s="30"/>
      <c r="D43" s="35">
        <v>244</v>
      </c>
      <c r="E43" s="61">
        <f>E44+E50+E52+E54</f>
        <v>0</v>
      </c>
    </row>
    <row r="44" spans="1:5" s="43" customFormat="1" ht="16.5" customHeight="1">
      <c r="A44" s="27" t="s">
        <v>50</v>
      </c>
      <c r="B44" s="33" t="s">
        <v>51</v>
      </c>
      <c r="C44" s="35">
        <v>226</v>
      </c>
      <c r="D44" s="35">
        <v>244</v>
      </c>
      <c r="E44" s="58">
        <f>E45+E48+E49</f>
        <v>0</v>
      </c>
    </row>
    <row r="45" spans="1:5" s="43" customFormat="1" ht="31.5" customHeight="1">
      <c r="A45" s="44" t="s">
        <v>52</v>
      </c>
      <c r="B45" s="29" t="s">
        <v>53</v>
      </c>
      <c r="C45" s="36"/>
      <c r="D45" s="35"/>
      <c r="E45" s="60">
        <f>E46+E47</f>
        <v>0</v>
      </c>
    </row>
    <row r="46" spans="1:5" s="43" customFormat="1" ht="15" customHeight="1">
      <c r="A46" s="44"/>
      <c r="B46" s="34" t="s">
        <v>35</v>
      </c>
      <c r="C46" s="21"/>
      <c r="D46" s="35"/>
      <c r="E46" s="18">
        <v>0</v>
      </c>
    </row>
    <row r="47" spans="1:5" s="43" customFormat="1" ht="16.5" customHeight="1">
      <c r="A47" s="44"/>
      <c r="B47" s="34" t="s">
        <v>99</v>
      </c>
      <c r="C47" s="21"/>
      <c r="D47" s="35"/>
      <c r="E47" s="18">
        <v>0</v>
      </c>
    </row>
    <row r="48" spans="1:5" s="43" customFormat="1" ht="17.25" customHeight="1">
      <c r="A48" s="44" t="s">
        <v>54</v>
      </c>
      <c r="B48" s="29" t="s">
        <v>105</v>
      </c>
      <c r="C48" s="36"/>
      <c r="D48" s="35"/>
      <c r="E48" s="60">
        <f>ROUNDUP(E45*0.3,0)</f>
        <v>0</v>
      </c>
    </row>
    <row r="49" spans="1:7" s="43" customFormat="1" ht="15.75" customHeight="1">
      <c r="A49" s="44" t="s">
        <v>82</v>
      </c>
      <c r="B49" s="29" t="s">
        <v>100</v>
      </c>
      <c r="C49" s="36"/>
      <c r="D49" s="35"/>
      <c r="E49" s="60">
        <v>0</v>
      </c>
    </row>
    <row r="50" spans="1:7" s="43" customFormat="1">
      <c r="A50" s="27" t="s">
        <v>55</v>
      </c>
      <c r="B50" s="29" t="s">
        <v>56</v>
      </c>
      <c r="C50" s="35">
        <v>310</v>
      </c>
      <c r="D50" s="35">
        <v>244</v>
      </c>
      <c r="E50" s="58">
        <f>E51</f>
        <v>0</v>
      </c>
      <c r="F50" s="45"/>
    </row>
    <row r="51" spans="1:7" s="43" customFormat="1">
      <c r="A51" s="27"/>
      <c r="B51" s="38" t="s">
        <v>57</v>
      </c>
      <c r="C51" s="35"/>
      <c r="D51" s="35"/>
      <c r="E51" s="42"/>
      <c r="F51" s="45"/>
    </row>
    <row r="52" spans="1:7" s="43" customFormat="1" ht="15.6" customHeight="1">
      <c r="A52" s="27" t="s">
        <v>58</v>
      </c>
      <c r="B52" s="29" t="s">
        <v>59</v>
      </c>
      <c r="C52" s="35">
        <v>340</v>
      </c>
      <c r="D52" s="35">
        <v>244</v>
      </c>
      <c r="E52" s="58">
        <f>E53</f>
        <v>0</v>
      </c>
    </row>
    <row r="53" spans="1:7" s="43" customFormat="1">
      <c r="A53" s="27"/>
      <c r="B53" s="38" t="s">
        <v>60</v>
      </c>
      <c r="C53" s="35"/>
      <c r="D53" s="35"/>
      <c r="E53" s="42"/>
    </row>
    <row r="54" spans="1:7" s="43" customFormat="1">
      <c r="A54" s="27" t="s">
        <v>101</v>
      </c>
      <c r="B54" s="63" t="s">
        <v>102</v>
      </c>
      <c r="C54" s="35">
        <v>244</v>
      </c>
      <c r="D54" s="35">
        <v>349</v>
      </c>
      <c r="E54" s="42">
        <v>0</v>
      </c>
    </row>
    <row r="55" spans="1:7" s="43" customFormat="1">
      <c r="A55" s="27" t="s">
        <v>27</v>
      </c>
      <c r="B55" s="33" t="s">
        <v>61</v>
      </c>
      <c r="C55" s="35">
        <v>900</v>
      </c>
      <c r="D55" s="35">
        <v>900</v>
      </c>
      <c r="E55" s="58">
        <f>E27+E35+E42+E43</f>
        <v>0</v>
      </c>
    </row>
    <row r="56" spans="1:7" s="43" customFormat="1">
      <c r="A56" s="27"/>
      <c r="B56" s="33" t="s">
        <v>14</v>
      </c>
      <c r="C56" s="46"/>
      <c r="D56" s="21"/>
      <c r="E56" s="58">
        <f>E18+E55</f>
        <v>0</v>
      </c>
      <c r="F56" s="47">
        <f>E26-E55</f>
        <v>0</v>
      </c>
      <c r="G56" s="47"/>
    </row>
    <row r="57" spans="1:7" s="43" customFormat="1" ht="4.5" customHeight="1">
      <c r="A57" s="48"/>
      <c r="D57" s="49"/>
      <c r="E57" s="10"/>
    </row>
    <row r="58" spans="1:7" s="43" customFormat="1">
      <c r="A58" s="48"/>
      <c r="B58" s="43" t="s">
        <v>106</v>
      </c>
      <c r="C58" s="50" t="s">
        <v>65</v>
      </c>
      <c r="D58" s="50"/>
      <c r="E58" s="50"/>
    </row>
    <row r="59" spans="1:7" s="43" customFormat="1" ht="5.25" customHeight="1">
      <c r="A59" s="48"/>
      <c r="C59" s="50"/>
      <c r="D59" s="50"/>
      <c r="E59" s="50"/>
    </row>
    <row r="60" spans="1:7" s="43" customFormat="1">
      <c r="A60" s="48"/>
      <c r="B60" s="43" t="s">
        <v>91</v>
      </c>
      <c r="C60" s="50" t="s">
        <v>107</v>
      </c>
      <c r="D60" s="50"/>
      <c r="E60" s="50"/>
    </row>
    <row r="61" spans="1:7" s="43" customFormat="1" ht="3.75" customHeight="1">
      <c r="A61" s="48"/>
      <c r="C61" s="50"/>
      <c r="D61" s="50"/>
      <c r="E61" s="50"/>
    </row>
    <row r="62" spans="1:7" s="43" customFormat="1">
      <c r="A62" s="48"/>
      <c r="B62" s="43" t="s">
        <v>92</v>
      </c>
      <c r="C62" s="50" t="s">
        <v>108</v>
      </c>
      <c r="D62" s="50"/>
      <c r="E62" s="50"/>
    </row>
    <row r="63" spans="1:7" s="43" customFormat="1" ht="3.75" customHeight="1">
      <c r="A63" s="48"/>
      <c r="B63" s="43" t="s">
        <v>70</v>
      </c>
      <c r="C63" s="59"/>
      <c r="D63" s="59"/>
      <c r="E63" s="50"/>
    </row>
    <row r="64" spans="1:7" s="43" customFormat="1">
      <c r="A64" s="48"/>
      <c r="B64" s="43" t="s">
        <v>71</v>
      </c>
      <c r="C64" s="69" t="s">
        <v>98</v>
      </c>
      <c r="D64" s="69"/>
      <c r="E64" s="50"/>
    </row>
    <row r="65" spans="1:5" s="43" customFormat="1">
      <c r="A65" s="48"/>
      <c r="D65" s="49"/>
    </row>
    <row r="66" spans="1:5">
      <c r="A66" s="48"/>
      <c r="B66" s="43"/>
      <c r="C66" s="43"/>
      <c r="D66" s="49"/>
      <c r="E66" s="43"/>
    </row>
    <row r="67" spans="1:5">
      <c r="A67" s="48"/>
      <c r="B67" s="43"/>
      <c r="C67" s="43"/>
      <c r="D67" s="49"/>
      <c r="E67" s="43"/>
    </row>
    <row r="68" spans="1:5">
      <c r="B68" s="43"/>
      <c r="C68" s="43"/>
      <c r="D68" s="49"/>
    </row>
    <row r="69" spans="1:5">
      <c r="B69" s="43"/>
      <c r="C69" s="43"/>
      <c r="D69" s="49"/>
    </row>
    <row r="70" spans="1:5">
      <c r="B70" s="43"/>
      <c r="C70" s="43"/>
      <c r="D70" s="49"/>
    </row>
    <row r="71" spans="1:5">
      <c r="B71" s="43"/>
      <c r="C71" s="43"/>
      <c r="D71" s="49"/>
    </row>
    <row r="72" spans="1:5">
      <c r="B72" s="43"/>
      <c r="C72" s="43"/>
      <c r="D72" s="49"/>
    </row>
    <row r="73" spans="1:5">
      <c r="B73" s="43"/>
      <c r="C73" s="43"/>
      <c r="D73" s="49"/>
    </row>
    <row r="74" spans="1:5">
      <c r="B74" s="43"/>
      <c r="C74" s="43"/>
      <c r="D74" s="49"/>
    </row>
    <row r="75" spans="1:5">
      <c r="B75" s="43"/>
      <c r="C75" s="43"/>
      <c r="D75" s="49"/>
    </row>
  </sheetData>
  <mergeCells count="6">
    <mergeCell ref="C64:D64"/>
    <mergeCell ref="A11:E11"/>
    <mergeCell ref="A7:E7"/>
    <mergeCell ref="B8:D8"/>
    <mergeCell ref="A9:E9"/>
    <mergeCell ref="B10:D10"/>
  </mergeCells>
  <phoneticPr fontId="11" type="noConversion"/>
  <pageMargins left="0.78740157480314965" right="0.31496062992125984" top="0.19685039370078741" bottom="0.19685039370078741" header="0.23622047244094491" footer="0.27559055118110237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расчет стоимости обученияИДО</vt:lpstr>
      <vt:lpstr>курсы ИДО </vt:lpstr>
      <vt:lpstr>Лист1</vt:lpstr>
      <vt:lpstr>Лист2</vt:lpstr>
      <vt:lpstr>Лист3</vt:lpstr>
      <vt:lpstr>'курсы ИДО '!Область_печати</vt:lpstr>
      <vt:lpstr>'расчет стоимости обученияИДО'!Область_печати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2018-05-24T10:36:58Z</cp:lastPrinted>
  <dcterms:created xsi:type="dcterms:W3CDTF">2017-03-06T06:30:58Z</dcterms:created>
  <dcterms:modified xsi:type="dcterms:W3CDTF">2024-12-26T10:03:37Z</dcterms:modified>
</cp:coreProperties>
</file>